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Смета " sheetId="3" r:id="rId1"/>
  </sheets>
  <definedNames>
    <definedName name="_xlnm.Print_Area" localSheetId="0">'Смета '!$A$1:$D$56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" l="1"/>
  <c r="D24" i="3" s="1"/>
  <c r="B52" i="3"/>
  <c r="D51" i="3" s="1"/>
  <c r="D44" i="3" l="1"/>
  <c r="D41" i="3"/>
  <c r="D37" i="3"/>
  <c r="D30" i="3"/>
  <c r="D25" i="3"/>
  <c r="D11" i="3"/>
  <c r="D17" i="3" l="1"/>
  <c r="D50" i="3" s="1"/>
  <c r="B49" i="3" l="1"/>
  <c r="G51" i="3" l="1"/>
  <c r="G52" i="3" s="1"/>
  <c r="G49" i="3"/>
</calcChain>
</file>

<file path=xl/sharedStrings.xml><?xml version="1.0" encoding="utf-8"?>
<sst xmlns="http://schemas.openxmlformats.org/spreadsheetml/2006/main" count="62" uniqueCount="56">
  <si>
    <t>УТВЕРЖДАЮ</t>
  </si>
  <si>
    <t>(руководитель подразделения/школы/управления, подписывающего хоз.договор)</t>
  </si>
  <si>
    <t>______________ _________________</t>
  </si>
  <si>
    <t>"____"_________________________ 202__ г.</t>
  </si>
  <si>
    <t>СМЕТА</t>
  </si>
  <si>
    <t>расходов на выполнение договора на выполнение работ (оказание услуг) №</t>
  </si>
  <si>
    <t>Наименование статей расходов</t>
  </si>
  <si>
    <t>Статьи расходов  КВР</t>
  </si>
  <si>
    <t>Статьи расходов КОСГУ</t>
  </si>
  <si>
    <t>Всего, руб.</t>
  </si>
  <si>
    <t>Заработная плата, в том числе:</t>
  </si>
  <si>
    <t xml:space="preserve">Заработная плата АУП </t>
  </si>
  <si>
    <t>Заработная плата НР</t>
  </si>
  <si>
    <t>Заработная плата НС</t>
  </si>
  <si>
    <t xml:space="preserve">Заработная плата ППС </t>
  </si>
  <si>
    <t>Заработная плата прочего персонала</t>
  </si>
  <si>
    <t>Начисления на з/п</t>
  </si>
  <si>
    <t>Командировки работников: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</si>
  <si>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</si>
  <si>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</si>
  <si>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</si>
  <si>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</si>
  <si>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(аспирантов):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</si>
  <si>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</si>
  <si>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</si>
  <si>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</si>
  <si>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</si>
  <si>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Арендная плата за пользование имуществом</t>
  </si>
  <si>
    <t>Содержание имущества прочее</t>
  </si>
  <si>
    <t>Прочие услуги, всего:</t>
  </si>
  <si>
    <t>Субподрядные работы и услуги по НИОКР</t>
  </si>
  <si>
    <t>Договоры ГПХ</t>
  </si>
  <si>
    <t>Услуги сторонних организаций прочие</t>
  </si>
  <si>
    <t>Прочие расходы:</t>
  </si>
  <si>
    <t>Госпошлины прочие</t>
  </si>
  <si>
    <t>Госпошлины за поддержку действия патентов</t>
  </si>
  <si>
    <t>Увеличение стоимости материальных запасов:</t>
  </si>
  <si>
    <t>Комплектующие прочие</t>
  </si>
  <si>
    <r>
      <t xml:space="preserve">Материальные запасы, в т.ч. реактивы и химреагенты для выполнения НИР </t>
    </r>
    <r>
      <rPr>
        <sz val="10"/>
        <color theme="0" tint="-0.14999847407452621"/>
        <rFont val="Times New Roman"/>
        <family val="1"/>
        <charset val="204"/>
      </rPr>
      <t>(х/д, гранты)</t>
    </r>
  </si>
  <si>
    <t>Увеличение стоимости прочих мат. запасов (канцтовары, хозтовары).</t>
  </si>
  <si>
    <r>
      <t xml:space="preserve">Материалы однократного применения </t>
    </r>
    <r>
      <rPr>
        <sz val="10"/>
        <color theme="0" tint="-0.14999847407452621"/>
        <rFont val="Times New Roman"/>
        <family val="1"/>
        <charset val="204"/>
      </rPr>
      <t>(БСО, сув.прод, т.д.)</t>
    </r>
  </si>
  <si>
    <t>проверка:</t>
  </si>
  <si>
    <t>Итого прямые расходы:</t>
  </si>
  <si>
    <t>итого прямые затраты</t>
  </si>
  <si>
    <t>Накладные расходы:</t>
  </si>
  <si>
    <t>для проверки строки "ВСЕГО"</t>
  </si>
  <si>
    <t>общая сумма х/д</t>
  </si>
  <si>
    <t>НДС, 20%</t>
  </si>
  <si>
    <t>откл. в стоимости х/д</t>
  </si>
  <si>
    <t>ВСЕГО:</t>
  </si>
  <si>
    <r>
      <t>Руководитель</t>
    </r>
    <r>
      <rPr>
        <sz val="16"/>
        <color theme="1"/>
        <rFont val="Times New Roman"/>
        <family val="1"/>
        <charset val="204"/>
      </rPr>
      <t xml:space="preserve"> х/д</t>
    </r>
  </si>
  <si>
    <t>Примечание к заполнению сметы:</t>
  </si>
  <si>
    <t>Для определения объема прямых расходов по проекту, необходимо заполнить ячейку "ВСЕГО" и проставить величину накладных расходов в %. 
Расчетная ставка НДС заполняется/исключается (показатель отключается нажатием кнопкой "мыши") в соответствии с условиями Проекта/Гранта
Расчет НДС, объема накладных и величина прямых расходов посчитаются по заданным формулам</t>
  </si>
  <si>
    <t>Затемненные строки являются расчетными, отражают свод по статьям расходов - заполняются автоматически</t>
  </si>
  <si>
    <t>Налог на прибыль</t>
  </si>
  <si>
    <t>Заработная плата (авторское вознаграждение),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</si>
</sst>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charset val="204"/>
      <scheme val="minor"/>
    </font>
    <font>
      <u/>
      <sz val="9"/>
      <color theme="0" tint="-0.499984740745262"/>
      <name val="Calibri"/>
      <family val="2"/>
      <scheme val="minor"/>
    </font>
    <font>
      <sz val="8"/>
      <color rgb="FF0070C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8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4" fontId="6" fillId="0" borderId="5" xfId="0" applyNumberFormat="1" applyFont="1" applyBorder="1" applyAlignment="1" applyProtection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Border="1"/>
    <xf numFmtId="0" fontId="4" fillId="0" borderId="1" xfId="0" applyFont="1" applyBorder="1" applyAlignment="1" applyProtection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7" fillId="0" borderId="17" xfId="0" applyNumberFormat="1" applyFont="1" applyBorder="1" applyAlignment="1" applyProtection="1">
      <alignment vertical="center" wrapText="1"/>
      <protection locked="0"/>
    </xf>
    <xf numFmtId="4" fontId="7" fillId="0" borderId="18" xfId="0" applyNumberFormat="1" applyFont="1" applyBorder="1" applyAlignment="1" applyProtection="1">
      <alignment vertical="center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0" fontId="7" fillId="0" borderId="22" xfId="0" applyFont="1" applyBorder="1" applyAlignment="1">
      <alignment vertical="center" wrapText="1"/>
    </xf>
    <xf numFmtId="4" fontId="7" fillId="0" borderId="22" xfId="0" applyNumberFormat="1" applyFont="1" applyBorder="1" applyAlignment="1" applyProtection="1">
      <alignment vertical="top" wrapText="1"/>
      <protection locked="0"/>
    </xf>
    <xf numFmtId="0" fontId="7" fillId="0" borderId="17" xfId="0" quotePrefix="1" applyFont="1" applyBorder="1" applyAlignment="1">
      <alignment vertical="center" wrapText="1"/>
    </xf>
    <xf numFmtId="0" fontId="7" fillId="0" borderId="17" xfId="0" quotePrefix="1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3" xfId="0" quotePrefix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" fontId="0" fillId="0" borderId="0" xfId="0" applyNumberFormat="1"/>
    <xf numFmtId="164" fontId="0" fillId="0" borderId="0" xfId="2" applyFont="1"/>
    <xf numFmtId="164" fontId="0" fillId="0" borderId="0" xfId="0" applyNumberFormat="1"/>
    <xf numFmtId="0" fontId="9" fillId="0" borderId="1" xfId="0" applyFont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 applyProtection="1">
      <alignment vertical="center" wrapText="1"/>
    </xf>
    <xf numFmtId="4" fontId="6" fillId="2" borderId="5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4" fontId="14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4" fontId="17" fillId="0" borderId="0" xfId="0" applyNumberFormat="1" applyFont="1"/>
    <xf numFmtId="0" fontId="17" fillId="0" borderId="0" xfId="0" applyFont="1"/>
    <xf numFmtId="0" fontId="9" fillId="0" borderId="0" xfId="0" applyFont="1" applyAlignment="1">
      <alignment vertical="center"/>
    </xf>
    <xf numFmtId="0" fontId="19" fillId="0" borderId="0" xfId="0" applyFont="1"/>
    <xf numFmtId="49" fontId="7" fillId="0" borderId="23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9" fontId="6" fillId="0" borderId="6" xfId="1" applyNumberFormat="1" applyFont="1" applyBorder="1" applyAlignment="1" applyProtection="1">
      <alignment horizontal="center" vertical="center" wrapText="1"/>
      <protection locked="0"/>
    </xf>
    <xf numFmtId="9" fontId="6" fillId="0" borderId="7" xfId="1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4" fontId="6" fillId="0" borderId="7" xfId="0" applyNumberFormat="1" applyFont="1" applyBorder="1" applyAlignment="1" applyProtection="1">
      <alignment horizontal="right" vertical="center" wrapText="1"/>
      <protection hidden="1"/>
    </xf>
    <xf numFmtId="4" fontId="6" fillId="0" borderId="8" xfId="0" applyNumberFormat="1" applyFont="1" applyBorder="1" applyAlignment="1" applyProtection="1">
      <alignment horizontal="right" vertical="center" wrapText="1"/>
      <protection hidden="1"/>
    </xf>
    <xf numFmtId="4" fontId="13" fillId="0" borderId="6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50</xdr:row>
          <xdr:rowOff>190500</xdr:rowOff>
        </xdr:from>
        <xdr:to>
          <xdr:col>0</xdr:col>
          <xdr:colOff>3200400</xdr:colOff>
          <xdr:row>52</xdr:row>
          <xdr:rowOff>28575</xdr:rowOff>
        </xdr:to>
        <xdr:sp macro="" textlink="">
          <xdr:nvSpPr>
            <xdr:cNvPr id="4097" name="Check Box 1" descr="НДС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НДС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57150</xdr:colOff>
      <xdr:row>50</xdr:row>
      <xdr:rowOff>161925</xdr:rowOff>
    </xdr:from>
    <xdr:to>
      <xdr:col>5</xdr:col>
      <xdr:colOff>1314450</xdr:colOff>
      <xdr:row>52</xdr:row>
      <xdr:rowOff>152400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820025" y="9848850"/>
          <a:ext cx="2228850" cy="3714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67"/>
  <sheetViews>
    <sheetView tabSelected="1" topLeftCell="A7" zoomScale="90" zoomScaleNormal="90" workbookViewId="0">
      <selection activeCell="A18" sqref="A18"/>
    </sheetView>
  </sheetViews>
  <sheetFormatPr defaultRowHeight="15" outlineLevelRow="1" outlineLevelCol="1" x14ac:dyDescent="0.25"/>
  <cols>
    <col min="1" max="1" width="65" customWidth="1"/>
    <col min="2" max="2" width="13.140625" customWidth="1" outlineLevel="1"/>
    <col min="3" max="3" width="13.7109375" customWidth="1" outlineLevel="1"/>
    <col min="4" max="4" width="32.140625" customWidth="1"/>
    <col min="5" max="5" width="14.5703125" bestFit="1" customWidth="1"/>
    <col min="6" max="6" width="19.85546875" customWidth="1"/>
    <col min="7" max="7" width="12.42578125" customWidth="1"/>
    <col min="8" max="8" width="15.7109375" customWidth="1"/>
  </cols>
  <sheetData>
    <row r="1" spans="1:4" ht="3.75" customHeight="1" x14ac:dyDescent="0.25"/>
    <row r="2" spans="1:4" ht="18.75" x14ac:dyDescent="0.3">
      <c r="A2" s="1" t="b">
        <v>0</v>
      </c>
      <c r="B2" s="1"/>
      <c r="C2" s="2"/>
      <c r="D2" s="3" t="s">
        <v>0</v>
      </c>
    </row>
    <row r="3" spans="1:4" ht="15.75" x14ac:dyDescent="0.25">
      <c r="A3" s="2"/>
      <c r="B3" s="2"/>
      <c r="C3" s="2"/>
      <c r="D3" s="54" t="s">
        <v>1</v>
      </c>
    </row>
    <row r="4" spans="1:4" ht="18.75" x14ac:dyDescent="0.3">
      <c r="A4" s="2"/>
      <c r="B4" s="2"/>
      <c r="C4" s="2"/>
      <c r="D4" s="3" t="s">
        <v>2</v>
      </c>
    </row>
    <row r="5" spans="1:4" ht="18.75" x14ac:dyDescent="0.3">
      <c r="A5" s="2"/>
      <c r="B5" s="2"/>
      <c r="C5" s="2"/>
      <c r="D5" s="3" t="s">
        <v>3</v>
      </c>
    </row>
    <row r="6" spans="1:4" x14ac:dyDescent="0.25">
      <c r="A6" s="2"/>
      <c r="B6" s="2"/>
      <c r="C6" s="2"/>
      <c r="D6" s="2"/>
    </row>
    <row r="7" spans="1:4" ht="18.75" x14ac:dyDescent="0.3">
      <c r="A7" s="100" t="s">
        <v>4</v>
      </c>
      <c r="B7" s="100"/>
      <c r="C7" s="100"/>
      <c r="D7" s="100"/>
    </row>
    <row r="8" spans="1:4" ht="18.75" x14ac:dyDescent="0.3">
      <c r="A8" s="101" t="s">
        <v>5</v>
      </c>
      <c r="B8" s="101"/>
      <c r="C8" s="101"/>
      <c r="D8" s="101"/>
    </row>
    <row r="9" spans="1:4" ht="7.5" customHeight="1" x14ac:dyDescent="0.3">
      <c r="A9" s="10"/>
      <c r="B9" s="10"/>
      <c r="C9" s="10"/>
      <c r="D9" s="4"/>
    </row>
    <row r="10" spans="1:4" ht="45.75" customHeight="1" x14ac:dyDescent="0.25">
      <c r="A10" s="23" t="s">
        <v>6</v>
      </c>
      <c r="B10" s="11" t="s">
        <v>7</v>
      </c>
      <c r="C10" s="11" t="s">
        <v>8</v>
      </c>
      <c r="D10" s="12" t="s">
        <v>9</v>
      </c>
    </row>
    <row r="11" spans="1:4" x14ac:dyDescent="0.25">
      <c r="A11" s="33" t="s">
        <v>55</v>
      </c>
      <c r="B11" s="102">
        <v>111</v>
      </c>
      <c r="C11" s="105">
        <v>211</v>
      </c>
      <c r="D11" s="34">
        <f>SUM(D12:D16)</f>
        <v>0</v>
      </c>
    </row>
    <row r="12" spans="1:4" outlineLevel="1" x14ac:dyDescent="0.25">
      <c r="A12" s="50" t="s">
        <v>11</v>
      </c>
      <c r="B12" s="103"/>
      <c r="C12" s="106"/>
      <c r="D12" s="13"/>
    </row>
    <row r="13" spans="1:4" outlineLevel="1" x14ac:dyDescent="0.25">
      <c r="A13" s="51" t="s">
        <v>12</v>
      </c>
      <c r="B13" s="103"/>
      <c r="C13" s="106"/>
      <c r="D13" s="13"/>
    </row>
    <row r="14" spans="1:4" outlineLevel="1" x14ac:dyDescent="0.25">
      <c r="A14" s="51" t="s">
        <v>13</v>
      </c>
      <c r="B14" s="103"/>
      <c r="C14" s="106"/>
      <c r="D14" s="13"/>
    </row>
    <row r="15" spans="1:4" outlineLevel="1" x14ac:dyDescent="0.25">
      <c r="A15" s="51" t="s">
        <v>14</v>
      </c>
      <c r="B15" s="103"/>
      <c r="C15" s="106"/>
      <c r="D15" s="13"/>
    </row>
    <row r="16" spans="1:4" outlineLevel="1" x14ac:dyDescent="0.25">
      <c r="A16" s="52" t="s">
        <v>15</v>
      </c>
      <c r="B16" s="104"/>
      <c r="C16" s="107"/>
      <c r="D16" s="14"/>
    </row>
    <row r="17" spans="1:4" ht="19.5" customHeight="1" x14ac:dyDescent="0.25">
      <c r="A17" s="35" t="s">
        <v>16</v>
      </c>
      <c r="B17" s="60">
        <v>119</v>
      </c>
      <c r="C17" s="57">
        <v>213</v>
      </c>
      <c r="D17" s="36">
        <f>D11*30.2%</f>
        <v>0</v>
      </c>
    </row>
    <row r="18" spans="1:4" x14ac:dyDescent="0.25">
      <c r="A18" s="33" t="s">
        <v>10</v>
      </c>
      <c r="B18" s="102">
        <v>111</v>
      </c>
      <c r="C18" s="105">
        <v>211</v>
      </c>
      <c r="D18" s="34">
        <f>SUM(D19:D23)</f>
        <v>0</v>
      </c>
    </row>
    <row r="19" spans="1:4" outlineLevel="1" x14ac:dyDescent="0.25">
      <c r="A19" s="50" t="s">
        <v>11</v>
      </c>
      <c r="B19" s="103"/>
      <c r="C19" s="106"/>
      <c r="D19" s="13"/>
    </row>
    <row r="20" spans="1:4" outlineLevel="1" x14ac:dyDescent="0.25">
      <c r="A20" s="51" t="s">
        <v>12</v>
      </c>
      <c r="B20" s="103"/>
      <c r="C20" s="106"/>
      <c r="D20" s="13"/>
    </row>
    <row r="21" spans="1:4" outlineLevel="1" x14ac:dyDescent="0.25">
      <c r="A21" s="51" t="s">
        <v>13</v>
      </c>
      <c r="B21" s="103"/>
      <c r="C21" s="106"/>
      <c r="D21" s="13"/>
    </row>
    <row r="22" spans="1:4" outlineLevel="1" x14ac:dyDescent="0.25">
      <c r="A22" s="51" t="s">
        <v>14</v>
      </c>
      <c r="B22" s="103"/>
      <c r="C22" s="106"/>
      <c r="D22" s="13"/>
    </row>
    <row r="23" spans="1:4" outlineLevel="1" x14ac:dyDescent="0.25">
      <c r="A23" s="52" t="s">
        <v>15</v>
      </c>
      <c r="B23" s="104"/>
      <c r="C23" s="107"/>
      <c r="D23" s="14"/>
    </row>
    <row r="24" spans="1:4" ht="19.5" customHeight="1" x14ac:dyDescent="0.25">
      <c r="A24" s="35" t="s">
        <v>16</v>
      </c>
      <c r="B24" s="61">
        <v>119</v>
      </c>
      <c r="C24" s="62">
        <v>213</v>
      </c>
      <c r="D24" s="36">
        <f>D18*30.2%</f>
        <v>0</v>
      </c>
    </row>
    <row r="25" spans="1:4" x14ac:dyDescent="0.25">
      <c r="A25" s="33" t="s">
        <v>17</v>
      </c>
      <c r="B25" s="84">
        <v>112</v>
      </c>
      <c r="C25" s="86">
        <v>212</v>
      </c>
      <c r="D25" s="37">
        <f>SUM(D26:D29)</f>
        <v>0</v>
      </c>
    </row>
    <row r="26" spans="1:4" outlineLevel="1" x14ac:dyDescent="0.25">
      <c r="A26" s="50" t="s">
        <v>18</v>
      </c>
      <c r="B26" s="85"/>
      <c r="C26" s="99"/>
      <c r="D26" s="13"/>
    </row>
    <row r="27" spans="1:4" outlineLevel="1" x14ac:dyDescent="0.25">
      <c r="A27" s="51" t="s">
        <v>19</v>
      </c>
      <c r="B27" s="80">
        <v>112</v>
      </c>
      <c r="C27" s="94">
        <v>226</v>
      </c>
      <c r="D27" s="13"/>
    </row>
    <row r="28" spans="1:4" outlineLevel="1" x14ac:dyDescent="0.25">
      <c r="A28" s="51" t="s">
        <v>20</v>
      </c>
      <c r="B28" s="80"/>
      <c r="C28" s="94"/>
      <c r="D28" s="13"/>
    </row>
    <row r="29" spans="1:4" ht="15" customHeight="1" outlineLevel="1" x14ac:dyDescent="0.25">
      <c r="A29" s="53" t="s">
        <v>21</v>
      </c>
      <c r="B29" s="93"/>
      <c r="C29" s="95"/>
      <c r="D29" s="14"/>
    </row>
    <row r="30" spans="1:4" x14ac:dyDescent="0.25">
      <c r="A30" s="33" t="s">
        <v>22</v>
      </c>
      <c r="B30" s="96">
        <v>113</v>
      </c>
      <c r="C30" s="88">
        <v>226</v>
      </c>
      <c r="D30" s="37">
        <f>SUM(D31:D34)</f>
        <v>0</v>
      </c>
    </row>
    <row r="31" spans="1:4" outlineLevel="1" x14ac:dyDescent="0.25">
      <c r="A31" s="50" t="s">
        <v>23</v>
      </c>
      <c r="B31" s="97"/>
      <c r="C31" s="89"/>
      <c r="D31" s="25"/>
    </row>
    <row r="32" spans="1:4" outlineLevel="1" x14ac:dyDescent="0.25">
      <c r="A32" s="51" t="s">
        <v>24</v>
      </c>
      <c r="B32" s="97"/>
      <c r="C32" s="89"/>
      <c r="D32" s="13"/>
    </row>
    <row r="33" spans="1:7" outlineLevel="1" x14ac:dyDescent="0.25">
      <c r="A33" s="51" t="s">
        <v>25</v>
      </c>
      <c r="B33" s="97"/>
      <c r="C33" s="89"/>
      <c r="D33" s="13"/>
    </row>
    <row r="34" spans="1:7" ht="24.75" customHeight="1" outlineLevel="1" x14ac:dyDescent="0.25">
      <c r="A34" s="53" t="s">
        <v>26</v>
      </c>
      <c r="B34" s="98"/>
      <c r="C34" s="90"/>
      <c r="D34" s="14"/>
    </row>
    <row r="35" spans="1:7" x14ac:dyDescent="0.25">
      <c r="A35" s="38" t="s">
        <v>27</v>
      </c>
      <c r="B35" s="5">
        <v>244</v>
      </c>
      <c r="C35" s="5">
        <v>224</v>
      </c>
      <c r="D35" s="39"/>
    </row>
    <row r="36" spans="1:7" x14ac:dyDescent="0.25">
      <c r="A36" s="33" t="s">
        <v>28</v>
      </c>
      <c r="B36" s="56">
        <v>244</v>
      </c>
      <c r="C36" s="5">
        <v>225</v>
      </c>
      <c r="D36" s="39"/>
    </row>
    <row r="37" spans="1:7" x14ac:dyDescent="0.25">
      <c r="A37" s="33" t="s">
        <v>29</v>
      </c>
      <c r="B37" s="84">
        <v>241</v>
      </c>
      <c r="C37" s="86">
        <v>226</v>
      </c>
      <c r="D37" s="37">
        <f>SUM(D38:D40)</f>
        <v>0</v>
      </c>
    </row>
    <row r="38" spans="1:7" ht="15" customHeight="1" outlineLevel="1" x14ac:dyDescent="0.25">
      <c r="A38" s="22" t="s">
        <v>30</v>
      </c>
      <c r="B38" s="85"/>
      <c r="C38" s="99"/>
      <c r="D38" s="15"/>
    </row>
    <row r="39" spans="1:7" ht="15" customHeight="1" outlineLevel="1" x14ac:dyDescent="0.25">
      <c r="A39" s="22" t="s">
        <v>31</v>
      </c>
      <c r="B39" s="80">
        <v>244</v>
      </c>
      <c r="C39" s="82">
        <v>226</v>
      </c>
      <c r="D39" s="15"/>
      <c r="G39" s="29"/>
    </row>
    <row r="40" spans="1:7" ht="15" customHeight="1" outlineLevel="1" x14ac:dyDescent="0.25">
      <c r="A40" s="16" t="s">
        <v>32</v>
      </c>
      <c r="B40" s="81"/>
      <c r="C40" s="83"/>
      <c r="D40" s="17"/>
    </row>
    <row r="41" spans="1:7" x14ac:dyDescent="0.25">
      <c r="A41" s="33" t="s">
        <v>33</v>
      </c>
      <c r="B41" s="84">
        <v>852</v>
      </c>
      <c r="C41" s="86">
        <v>291</v>
      </c>
      <c r="D41" s="34">
        <f>SUM(D42:D43)</f>
        <v>0</v>
      </c>
      <c r="F41" s="29"/>
    </row>
    <row r="42" spans="1:7" outlineLevel="1" x14ac:dyDescent="0.25">
      <c r="A42" s="22" t="s">
        <v>34</v>
      </c>
      <c r="B42" s="85"/>
      <c r="C42" s="87"/>
      <c r="D42" s="15"/>
    </row>
    <row r="43" spans="1:7" outlineLevel="1" x14ac:dyDescent="0.25">
      <c r="A43" s="22" t="s">
        <v>35</v>
      </c>
      <c r="B43" s="59">
        <v>853</v>
      </c>
      <c r="C43" s="58">
        <v>291</v>
      </c>
      <c r="D43" s="14"/>
    </row>
    <row r="44" spans="1:7" x14ac:dyDescent="0.25">
      <c r="A44" s="33" t="s">
        <v>36</v>
      </c>
      <c r="B44" s="88">
        <v>244</v>
      </c>
      <c r="C44" s="91">
        <v>346</v>
      </c>
      <c r="D44" s="37">
        <f>SUM(D45:D48)</f>
        <v>0</v>
      </c>
      <c r="F44" s="29"/>
    </row>
    <row r="45" spans="1:7" outlineLevel="1" x14ac:dyDescent="0.25">
      <c r="A45" s="24" t="s">
        <v>37</v>
      </c>
      <c r="B45" s="89"/>
      <c r="C45" s="92"/>
      <c r="D45" s="13"/>
    </row>
    <row r="46" spans="1:7" ht="27" customHeight="1" outlineLevel="1" x14ac:dyDescent="0.25">
      <c r="A46" s="18" t="s">
        <v>38</v>
      </c>
      <c r="B46" s="89"/>
      <c r="C46" s="55">
        <v>346</v>
      </c>
      <c r="D46" s="15"/>
    </row>
    <row r="47" spans="1:7" ht="15.75" customHeight="1" outlineLevel="1" x14ac:dyDescent="0.25">
      <c r="A47" s="19" t="s">
        <v>39</v>
      </c>
      <c r="B47" s="89"/>
      <c r="C47" s="55">
        <v>346</v>
      </c>
      <c r="D47" s="13"/>
    </row>
    <row r="48" spans="1:7" ht="14.25" customHeight="1" outlineLevel="1" x14ac:dyDescent="0.25">
      <c r="A48" s="19" t="s">
        <v>40</v>
      </c>
      <c r="B48" s="90"/>
      <c r="C48" s="20">
        <v>349</v>
      </c>
      <c r="D48" s="14"/>
      <c r="F48" s="40"/>
      <c r="G48" s="43" t="s">
        <v>41</v>
      </c>
    </row>
    <row r="49" spans="1:8" x14ac:dyDescent="0.25">
      <c r="A49" s="38" t="s">
        <v>42</v>
      </c>
      <c r="B49" s="68">
        <f>D37+D44+D11+D17+D25+D30+D35+D36+D41+D18+D24</f>
        <v>0</v>
      </c>
      <c r="C49" s="69"/>
      <c r="D49" s="70"/>
      <c r="G49" s="41">
        <f>D11+D17+D25+D30+D35+D36+D37+D41+D44-B49+D18+D24</f>
        <v>0</v>
      </c>
      <c r="H49" s="40" t="s">
        <v>43</v>
      </c>
    </row>
    <row r="50" spans="1:8" x14ac:dyDescent="0.25">
      <c r="A50" s="65" t="s">
        <v>54</v>
      </c>
      <c r="B50" s="63"/>
      <c r="C50" s="64"/>
      <c r="D50" s="66">
        <f>(B53-B52-D11-D17)*20%</f>
        <v>16666.666000000001</v>
      </c>
      <c r="G50" s="41"/>
      <c r="H50" s="40"/>
    </row>
    <row r="51" spans="1:8" x14ac:dyDescent="0.25">
      <c r="A51" s="21" t="s">
        <v>44</v>
      </c>
      <c r="B51" s="71">
        <v>0.15</v>
      </c>
      <c r="C51" s="72"/>
      <c r="D51" s="6">
        <f>ROUND((B53-B52)*B51,0)</f>
        <v>12500</v>
      </c>
      <c r="F51" s="42" t="s">
        <v>45</v>
      </c>
      <c r="G51" s="46">
        <f>B49+D51+B52</f>
        <v>29166.67</v>
      </c>
      <c r="H51" s="47" t="s">
        <v>46</v>
      </c>
    </row>
    <row r="52" spans="1:8" x14ac:dyDescent="0.25">
      <c r="A52" s="26" t="s">
        <v>47</v>
      </c>
      <c r="B52" s="73">
        <f>IF(A57,ROUND(B53/120*20,2),0)</f>
        <v>16666.669999999998</v>
      </c>
      <c r="C52" s="74"/>
      <c r="D52" s="75"/>
      <c r="G52" s="41">
        <f>G51-B53</f>
        <v>-70833.33</v>
      </c>
      <c r="H52" s="40" t="s">
        <v>48</v>
      </c>
    </row>
    <row r="53" spans="1:8" ht="15.75" x14ac:dyDescent="0.25">
      <c r="A53" s="7" t="s">
        <v>49</v>
      </c>
      <c r="B53" s="76">
        <v>100000</v>
      </c>
      <c r="C53" s="77"/>
      <c r="D53" s="78"/>
    </row>
    <row r="54" spans="1:8" x14ac:dyDescent="0.25">
      <c r="A54" s="28"/>
      <c r="B54" s="79"/>
      <c r="C54" s="79"/>
      <c r="D54" s="79"/>
    </row>
    <row r="55" spans="1:8" x14ac:dyDescent="0.25">
      <c r="A55" s="2"/>
      <c r="B55" s="2"/>
      <c r="C55" s="2"/>
      <c r="D55" s="2"/>
    </row>
    <row r="56" spans="1:8" ht="20.25" x14ac:dyDescent="0.3">
      <c r="A56" s="48" t="s">
        <v>50</v>
      </c>
      <c r="B56" s="32"/>
      <c r="C56" s="45"/>
      <c r="D56" s="44"/>
    </row>
    <row r="57" spans="1:8" ht="18.75" x14ac:dyDescent="0.25">
      <c r="A57" s="27" t="b">
        <v>1</v>
      </c>
      <c r="B57" s="8"/>
      <c r="C57" s="9"/>
      <c r="D57" s="9"/>
    </row>
    <row r="58" spans="1:8" ht="18.75" x14ac:dyDescent="0.25">
      <c r="A58" s="27"/>
      <c r="B58" s="8"/>
      <c r="C58" s="9"/>
      <c r="D58" s="9"/>
    </row>
    <row r="59" spans="1:8" ht="15.75" x14ac:dyDescent="0.25">
      <c r="A59" s="49" t="s">
        <v>51</v>
      </c>
      <c r="D59" s="29"/>
    </row>
    <row r="60" spans="1:8" ht="82.5" customHeight="1" x14ac:dyDescent="0.25">
      <c r="A60" s="67" t="s">
        <v>52</v>
      </c>
      <c r="B60" s="67"/>
      <c r="C60" s="67"/>
      <c r="D60" s="67"/>
    </row>
    <row r="61" spans="1:8" ht="5.25" customHeight="1" x14ac:dyDescent="0.25">
      <c r="D61" s="30"/>
      <c r="E61" s="30"/>
    </row>
    <row r="62" spans="1:8" x14ac:dyDescent="0.25">
      <c r="A62" t="s">
        <v>53</v>
      </c>
      <c r="D62" s="31"/>
      <c r="E62" s="31"/>
    </row>
    <row r="63" spans="1:8" x14ac:dyDescent="0.25">
      <c r="D63" s="30"/>
    </row>
    <row r="64" spans="1:8" x14ac:dyDescent="0.25">
      <c r="D64" s="31"/>
    </row>
    <row r="65" spans="4:4" x14ac:dyDescent="0.25">
      <c r="D65" s="31"/>
    </row>
    <row r="67" spans="4:4" x14ac:dyDescent="0.25">
      <c r="D67" s="29"/>
    </row>
  </sheetData>
  <mergeCells count="26">
    <mergeCell ref="A7:D7"/>
    <mergeCell ref="A8:D8"/>
    <mergeCell ref="B11:B16"/>
    <mergeCell ref="C11:C16"/>
    <mergeCell ref="B25:B26"/>
    <mergeCell ref="C25:C26"/>
    <mergeCell ref="B18:B23"/>
    <mergeCell ref="C18:C23"/>
    <mergeCell ref="B27:B29"/>
    <mergeCell ref="C27:C29"/>
    <mergeCell ref="B30:B34"/>
    <mergeCell ref="C30:C34"/>
    <mergeCell ref="B37:B38"/>
    <mergeCell ref="C37:C38"/>
    <mergeCell ref="B39:B40"/>
    <mergeCell ref="C39:C40"/>
    <mergeCell ref="B41:B42"/>
    <mergeCell ref="C41:C42"/>
    <mergeCell ref="B44:B48"/>
    <mergeCell ref="C44:C45"/>
    <mergeCell ref="A60:D60"/>
    <mergeCell ref="B49:D49"/>
    <mergeCell ref="B51:C51"/>
    <mergeCell ref="B52:D52"/>
    <mergeCell ref="B53:D53"/>
    <mergeCell ref="B54:D54"/>
  </mergeCells>
  <conditionalFormatting sqref="B54">
    <cfRule type="cellIs" dxfId="14" priority="15" operator="equal">
      <formula>0</formula>
    </cfRule>
  </conditionalFormatting>
  <conditionalFormatting sqref="B49:B50">
    <cfRule type="cellIs" dxfId="13" priority="14" operator="equal">
      <formula>0</formula>
    </cfRule>
  </conditionalFormatting>
  <conditionalFormatting sqref="D51">
    <cfRule type="cellIs" dxfId="12" priority="13" operator="equal">
      <formula>0</formula>
    </cfRule>
  </conditionalFormatting>
  <conditionalFormatting sqref="B52">
    <cfRule type="cellIs" dxfId="11" priority="12" operator="equal">
      <formula>0</formula>
    </cfRule>
  </conditionalFormatting>
  <conditionalFormatting sqref="D37">
    <cfRule type="cellIs" dxfId="10" priority="11" operator="equal">
      <formula>0</formula>
    </cfRule>
  </conditionalFormatting>
  <conditionalFormatting sqref="D41">
    <cfRule type="cellIs" dxfId="9" priority="10" operator="equal">
      <formula>0</formula>
    </cfRule>
  </conditionalFormatting>
  <conditionalFormatting sqref="D44">
    <cfRule type="cellIs" dxfId="8" priority="9" operator="equal">
      <formula>0</formula>
    </cfRule>
  </conditionalFormatting>
  <conditionalFormatting sqref="D36">
    <cfRule type="cellIs" dxfId="7" priority="8" operator="equal">
      <formula>0</formula>
    </cfRule>
  </conditionalFormatting>
  <conditionalFormatting sqref="D35">
    <cfRule type="cellIs" dxfId="6" priority="7" operator="equal">
      <formula>0</formula>
    </cfRule>
  </conditionalFormatting>
  <conditionalFormatting sqref="D25">
    <cfRule type="cellIs" dxfId="5" priority="6" operator="equal">
      <formula>0</formula>
    </cfRule>
  </conditionalFormatting>
  <conditionalFormatting sqref="D17">
    <cfRule type="cellIs" dxfId="4" priority="5" operator="equal">
      <formula>0</formula>
    </cfRule>
  </conditionalFormatting>
  <conditionalFormatting sqref="D11">
    <cfRule type="cellIs" dxfId="3" priority="4" operator="equal">
      <formula>0</formula>
    </cfRule>
  </conditionalFormatting>
  <conditionalFormatting sqref="D30">
    <cfRule type="cellIs" dxfId="2" priority="3" operator="equal">
      <formula>0</formula>
    </cfRule>
  </conditionalFormatting>
  <conditionalFormatting sqref="D24">
    <cfRule type="cellIs" dxfId="1" priority="2" operator="equal">
      <formula>0</formula>
    </cfRule>
  </conditionalFormatting>
  <conditionalFormatting sqref="D18">
    <cfRule type="cellIs" dxfId="0" priority="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НДС">
                <anchor moveWithCells="1">
                  <from>
                    <xdr:col>0</xdr:col>
                    <xdr:colOff>2743200</xdr:colOff>
                    <xdr:row>50</xdr:row>
                    <xdr:rowOff>190500</xdr:rowOff>
                  </from>
                  <to>
                    <xdr:col>0</xdr:col>
                    <xdr:colOff>3200400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</vt:lpstr>
      <vt:lpstr>'Смета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2023-02-01T06:52:31Z</dcterms:modified>
  <cp:category/>
  <cp:contentStatus/>
</cp:coreProperties>
</file>